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i\Downloads\"/>
    </mc:Choice>
  </mc:AlternateContent>
  <xr:revisionPtr revIDLastSave="0" documentId="13_ncr:1_{FCF65C2F-F6F4-4FE5-84F1-9AEE1B76F49F}" xr6:coauthVersionLast="47" xr6:coauthVersionMax="47" xr10:uidLastSave="{00000000-0000-0000-0000-000000000000}"/>
  <bookViews>
    <workbookView xWindow="20370" yWindow="-120" windowWidth="29040" windowHeight="15840" tabRatio="953" xr2:uid="{FE43455F-4913-410B-9E9B-C8B5C697D46D}"/>
  </bookViews>
  <sheets>
    <sheet name="1 - N e % de adolescentes" sheetId="4" r:id="rId1"/>
    <sheet name="2 - Incidência de parto cesáreo" sheetId="5" r:id="rId2"/>
    <sheet name="3 - CA e Reinternações" sheetId="6" r:id="rId3"/>
    <sheet name="4 - Incidência de Prematuridade" sheetId="1" r:id="rId4"/>
    <sheet name="5 - Incidência de Sífiliz e HIV" sheetId="2" r:id="rId5"/>
    <sheet name="6 - Permanência" sheetId="3" r:id="rId6"/>
    <sheet name="7 - CTI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4" l="1"/>
  <c r="F14" i="4"/>
  <c r="E14" i="4"/>
  <c r="D14" i="4"/>
  <c r="F10" i="4"/>
  <c r="D10" i="4" l="1"/>
  <c r="D9" i="4"/>
  <c r="E9" i="4" s="1"/>
  <c r="F9" i="4" s="1"/>
  <c r="C10" i="3"/>
  <c r="E10" i="4" l="1"/>
  <c r="G10" i="4" s="1"/>
</calcChain>
</file>

<file path=xl/sharedStrings.xml><?xml version="1.0" encoding="utf-8"?>
<sst xmlns="http://schemas.openxmlformats.org/spreadsheetml/2006/main" count="100" uniqueCount="54">
  <si>
    <t>Faixas etárias (mãe)</t>
  </si>
  <si>
    <t>Altas</t>
  </si>
  <si>
    <t>Prematuros</t>
  </si>
  <si>
    <t>% de Prematuros</t>
  </si>
  <si>
    <t>Total</t>
  </si>
  <si>
    <t>Adulta</t>
  </si>
  <si>
    <t>Ano de Alta</t>
  </si>
  <si>
    <t>% de HIV</t>
  </si>
  <si>
    <t>HIV</t>
  </si>
  <si>
    <t>% de Sífilis</t>
  </si>
  <si>
    <t>Sífilis</t>
  </si>
  <si>
    <t>Permanência Média RN</t>
  </si>
  <si>
    <t>Permanência Total RN</t>
  </si>
  <si>
    <t>Permanência Média Mãe</t>
  </si>
  <si>
    <t>Permanência Total Mãe</t>
  </si>
  <si>
    <t>Faixa etária (mãe)</t>
  </si>
  <si>
    <t>% de Adulta</t>
  </si>
  <si>
    <t>% de Parto Cesáreo</t>
  </si>
  <si>
    <t>Parto Cesáreo</t>
  </si>
  <si>
    <t>% de Parto Normal</t>
  </si>
  <si>
    <t>Parto Normal</t>
  </si>
  <si>
    <t>% de Reinternações</t>
  </si>
  <si>
    <t>Reinternações</t>
  </si>
  <si>
    <t>% de Evento adverso grave</t>
  </si>
  <si>
    <t>Evento adverso grave</t>
  </si>
  <si>
    <t>% de Evento adverso</t>
  </si>
  <si>
    <t>Evento adverso</t>
  </si>
  <si>
    <t>Adolescente</t>
  </si>
  <si>
    <t>% de Adolescente</t>
  </si>
  <si>
    <t xml:space="preserve">Custo Total </t>
  </si>
  <si>
    <t>12 a 18 anos</t>
  </si>
  <si>
    <t>19 a 59 anos</t>
  </si>
  <si>
    <t>Adolescentes</t>
  </si>
  <si>
    <t xml:space="preserve">Adulto </t>
  </si>
  <si>
    <t xml:space="preserve">Altas </t>
  </si>
  <si>
    <t>Média de Permanência</t>
  </si>
  <si>
    <t xml:space="preserve">Descrição </t>
  </si>
  <si>
    <t>Custo por diária - UTI Neo (Planisa)</t>
  </si>
  <si>
    <t>Somente em casos onde se conseguiu identificar os pares Mãe e RN</t>
  </si>
  <si>
    <t>Passagens CTI RN</t>
  </si>
  <si>
    <t>% Passagens CTI RN</t>
  </si>
  <si>
    <t>Permanência CTI RN</t>
  </si>
  <si>
    <t>Permanência Média CTI RN</t>
  </si>
  <si>
    <t>Adolecente</t>
  </si>
  <si>
    <t>2022</t>
  </si>
  <si>
    <t>2023</t>
  </si>
  <si>
    <t>2024</t>
  </si>
  <si>
    <t>RN em UTI</t>
  </si>
  <si>
    <t>RN em UI</t>
  </si>
  <si>
    <t>Custo por diária maternidade - 2024 (Planisa)</t>
  </si>
  <si>
    <t>Custo por diária - UI Neo (Planisa)</t>
  </si>
  <si>
    <t>Bercário Patológico - Ano  2024</t>
  </si>
  <si>
    <t>UI Maternidade - Ano 2024</t>
  </si>
  <si>
    <t>UTI NEONATAL - 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</si>
</sst>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;\-#,##0.0"/>
    <numFmt numFmtId="165" formatCode="0.0"/>
    <numFmt numFmtId="166" formatCode="#,##0.0_ ;\-#,##0.0\ "/>
    <numFmt numFmtId="167" formatCode="_-* #,##0_-;\-* #,##0_-;_-* &quot;-&quot;??_-;_-@_-"/>
    <numFmt numFmtId="168" formatCode="#,##0.0"/>
    <numFmt numFmtId="169" formatCode="_-&quot;R$&quot;\ * #,##0_-;\-&quot;R$&quot;\ * #,##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slantDashDot">
        <color auto="1"/>
      </top>
      <bottom style="slantDashDot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6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0" fontId="2" fillId="0" borderId="0" xfId="3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39" fontId="4" fillId="0" borderId="0" xfId="0" applyNumberFormat="1" applyFont="1" applyAlignment="1">
      <alignment horizontal="center" vertical="center"/>
    </xf>
    <xf numFmtId="3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7" fontId="2" fillId="0" borderId="2" xfId="1" applyNumberFormat="1" applyFont="1" applyBorder="1" applyAlignment="1">
      <alignment vertical="center"/>
    </xf>
    <xf numFmtId="168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169" fontId="4" fillId="0" borderId="0" xfId="2" applyNumberFormat="1" applyFont="1" applyAlignment="1">
      <alignment horizontal="center" vertical="center"/>
    </xf>
    <xf numFmtId="167" fontId="2" fillId="2" borderId="2" xfId="1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87923</xdr:colOff>
      <xdr:row>15</xdr:row>
      <xdr:rowOff>37871</xdr:rowOff>
    </xdr:from>
    <xdr:to>
      <xdr:col>2</xdr:col>
      <xdr:colOff>331043</xdr:colOff>
      <xdr:row>18</xdr:row>
      <xdr:rowOff>268654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358299B-6150-4622-9F94-0A07D3BF1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23" y="5313256"/>
          <a:ext cx="3486505" cy="1285860"/>
        </a:xfrm>
        <a:prstGeom prst="rect">
          <a:avLst/>
        </a:prstGeom>
      </xdr:spPr>
    </xdr:pic>
    <xdr:clientData/>
  </xdr:twoCellAnchor>
  <xdr:twoCellAnchor editAs="oneCell">
    <xdr:from>
      <xdr:col>0</xdr:col>
      <xdr:colOff>195384</xdr:colOff>
      <xdr:row>21</xdr:row>
      <xdr:rowOff>39077</xdr:rowOff>
    </xdr:from>
    <xdr:to>
      <xdr:col>1</xdr:col>
      <xdr:colOff>1460500</xdr:colOff>
      <xdr:row>24</xdr:row>
      <xdr:rowOff>207113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4CCA923-BC8F-64AD-85C1-78F946AC8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384" y="7424615"/>
          <a:ext cx="2886808" cy="1223113"/>
        </a:xfrm>
        <a:prstGeom prst="rect">
          <a:avLst/>
        </a:prstGeom>
      </xdr:spPr>
    </xdr:pic>
    <xdr:clientData/>
  </xdr:twoCellAnchor>
  <xdr:twoCellAnchor editAs="oneCell">
    <xdr:from>
      <xdr:col>0</xdr:col>
      <xdr:colOff>297961</xdr:colOff>
      <xdr:row>26</xdr:row>
      <xdr:rowOff>107461</xdr:rowOff>
    </xdr:from>
    <xdr:to>
      <xdr:col>1</xdr:col>
      <xdr:colOff>1368807</xdr:colOff>
      <xdr:row>29</xdr:row>
      <xdr:rowOff>182742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77C1AA1-D8BE-41BC-5FC5-6B08D7C5C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961" y="9251461"/>
          <a:ext cx="2692538" cy="113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4530-D0CB-4AA0-B25B-71F0854A0C46}">
  <dimension ref="A1:G26"/>
  <sheetViews>
    <sheetView showGridLines="0" tabSelected="1" zoomScale="130" zoomScaleNormal="130" workbookViewId="0">
      <selection activeCell="E10" sqref="E10"/>
    </sheetView>
  </sheetViews>
  <sheetFormatPr defaultColWidth="23.140625" defaultRowHeight="27.75" customHeight="1" x14ac:dyDescent="0.25"/>
  <cols>
    <col min="1" max="3" width="23.140625" style="2"/>
    <col min="4" max="4" width="19.85546875" style="2" customWidth="1"/>
    <col min="5" max="5" width="17.28515625" style="2" customWidth="1"/>
    <col min="6" max="7" width="19.7109375" style="2" customWidth="1"/>
    <col min="8" max="16384" width="23.140625" style="2"/>
  </cols>
  <sheetData>
    <row r="1" spans="1:7" s="1" customFormat="1" ht="27.75" customHeight="1" x14ac:dyDescent="0.25">
      <c r="A1" s="3" t="s">
        <v>6</v>
      </c>
      <c r="B1" s="3" t="s">
        <v>1</v>
      </c>
      <c r="C1" s="3" t="s">
        <v>27</v>
      </c>
      <c r="D1" s="3" t="s">
        <v>28</v>
      </c>
      <c r="E1" s="3" t="s">
        <v>5</v>
      </c>
      <c r="F1" s="3" t="s">
        <v>16</v>
      </c>
    </row>
    <row r="2" spans="1:7" ht="27.75" customHeight="1" x14ac:dyDescent="0.25">
      <c r="A2" s="4">
        <v>2022</v>
      </c>
      <c r="B2" s="5">
        <v>166960</v>
      </c>
      <c r="C2" s="5">
        <v>7787</v>
      </c>
      <c r="D2" s="6">
        <v>4.6600000000000003E-2</v>
      </c>
      <c r="E2" s="5">
        <v>159173</v>
      </c>
      <c r="F2" s="6">
        <v>0.95340000000000003</v>
      </c>
    </row>
    <row r="3" spans="1:7" ht="27.75" customHeight="1" x14ac:dyDescent="0.25">
      <c r="A3" s="4">
        <v>2023</v>
      </c>
      <c r="B3" s="5">
        <v>207155</v>
      </c>
      <c r="C3" s="5">
        <v>11026</v>
      </c>
      <c r="D3" s="6">
        <v>5.3199999999999997E-2</v>
      </c>
      <c r="E3" s="5">
        <v>196129</v>
      </c>
      <c r="F3" s="6">
        <v>0.94679999999999997</v>
      </c>
    </row>
    <row r="4" spans="1:7" ht="27.75" customHeight="1" x14ac:dyDescent="0.25">
      <c r="A4" s="4">
        <v>2024</v>
      </c>
      <c r="B4" s="5">
        <v>259590</v>
      </c>
      <c r="C4" s="5">
        <v>14928</v>
      </c>
      <c r="D4" s="6">
        <v>5.7500000000000002E-2</v>
      </c>
      <c r="E4" s="5">
        <v>244662</v>
      </c>
      <c r="F4" s="6">
        <v>0.9425</v>
      </c>
    </row>
    <row r="5" spans="1:7" ht="27.75" customHeight="1" x14ac:dyDescent="0.25">
      <c r="A5" s="3" t="s">
        <v>4</v>
      </c>
      <c r="B5" s="7">
        <v>633705</v>
      </c>
      <c r="C5" s="7">
        <v>33741</v>
      </c>
      <c r="D5" s="8">
        <v>5.3199999999999997E-2</v>
      </c>
      <c r="E5" s="7">
        <v>599964</v>
      </c>
      <c r="F5" s="8">
        <v>0.94679999999999997</v>
      </c>
    </row>
    <row r="7" spans="1:7" ht="27.75" customHeight="1" thickBot="1" x14ac:dyDescent="0.3">
      <c r="A7" s="14" t="s">
        <v>32</v>
      </c>
      <c r="B7" s="1" t="s">
        <v>30</v>
      </c>
    </row>
    <row r="8" spans="1:7" ht="27.75" customHeight="1" thickBot="1" x14ac:dyDescent="0.3">
      <c r="A8" s="14" t="s">
        <v>33</v>
      </c>
      <c r="B8" s="1" t="s">
        <v>31</v>
      </c>
      <c r="C8" s="19" t="s">
        <v>36</v>
      </c>
      <c r="D8" s="19" t="s">
        <v>27</v>
      </c>
      <c r="E8" s="19" t="s">
        <v>48</v>
      </c>
      <c r="F8" s="19" t="s">
        <v>47</v>
      </c>
      <c r="G8" s="19" t="s">
        <v>4</v>
      </c>
    </row>
    <row r="9" spans="1:7" ht="27.75" customHeight="1" x14ac:dyDescent="0.25">
      <c r="C9" s="2" t="s">
        <v>34</v>
      </c>
      <c r="D9" s="26">
        <f>C5</f>
        <v>33741</v>
      </c>
      <c r="E9" s="26">
        <f>D9</f>
        <v>33741</v>
      </c>
      <c r="F9" s="26">
        <f>E9</f>
        <v>33741</v>
      </c>
      <c r="G9" s="1"/>
    </row>
    <row r="10" spans="1:7" ht="27.75" customHeight="1" x14ac:dyDescent="0.25">
      <c r="C10" s="2" t="s">
        <v>35</v>
      </c>
      <c r="D10" s="16">
        <f>'6 - Permanência'!E5</f>
        <v>2.6362645744796804</v>
      </c>
      <c r="E10" s="15">
        <f>'6 - Permanência'!G5-'1 - N e % de adolescentes'!D10-'1 - N e % de adolescentes'!F10</f>
        <v>0.24375048291590473</v>
      </c>
      <c r="F10" s="16">
        <f>'7 - CTI'!I5</f>
        <v>1.6944755168661587</v>
      </c>
      <c r="G10" s="25">
        <f>SUM(D10:F10)</f>
        <v>4.5744905742617439</v>
      </c>
    </row>
    <row r="11" spans="1:7" ht="27.75" customHeight="1" x14ac:dyDescent="0.25">
      <c r="C11" s="18" t="s">
        <v>49</v>
      </c>
      <c r="D11" s="11">
        <v>1012.6</v>
      </c>
      <c r="G11" s="1"/>
    </row>
    <row r="12" spans="1:7" ht="27.75" customHeight="1" x14ac:dyDescent="0.25">
      <c r="C12" s="18" t="s">
        <v>50</v>
      </c>
      <c r="D12" s="11"/>
      <c r="E12" s="27">
        <v>1882.1</v>
      </c>
      <c r="G12" s="1"/>
    </row>
    <row r="13" spans="1:7" ht="27.75" customHeight="1" thickBot="1" x14ac:dyDescent="0.3">
      <c r="C13" s="18" t="s">
        <v>37</v>
      </c>
      <c r="D13" s="11"/>
      <c r="F13" s="11">
        <v>2606</v>
      </c>
      <c r="G13" s="1"/>
    </row>
    <row r="14" spans="1:7" ht="27.75" customHeight="1" thickBot="1" x14ac:dyDescent="0.3">
      <c r="C14" s="19" t="s">
        <v>29</v>
      </c>
      <c r="D14" s="20">
        <f>D11*D10*D9</f>
        <v>90070975.565413639</v>
      </c>
      <c r="E14" s="20">
        <f>E9*E10*E12</f>
        <v>15479115.091435757</v>
      </c>
      <c r="F14" s="20">
        <f>F9*F10*F13</f>
        <v>148993615.66839826</v>
      </c>
      <c r="G14" s="28">
        <f>SUM(D14:F14)</f>
        <v>254543706.32524765</v>
      </c>
    </row>
    <row r="15" spans="1:7" ht="27.75" customHeight="1" x14ac:dyDescent="0.25">
      <c r="A15" s="31" t="s">
        <v>52</v>
      </c>
      <c r="B15" s="31"/>
    </row>
    <row r="21" spans="1:2" ht="27.75" customHeight="1" x14ac:dyDescent="0.25">
      <c r="A21" s="31" t="s">
        <v>53</v>
      </c>
      <c r="B21" s="31"/>
    </row>
    <row r="26" spans="1:2" ht="27.75" customHeight="1" x14ac:dyDescent="0.25">
      <c r="A26" s="30" t="s">
        <v>51</v>
      </c>
      <c r="B26" s="30"/>
    </row>
  </sheetData>
  <mergeCells count="3">
    <mergeCell ref="A26:B26"/>
    <mergeCell ref="A15:B15"/>
    <mergeCell ref="A21:B21"/>
  </mergeCells>
  <phoneticPr fontId="6" type="noConversion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13A7-1258-4424-8768-CEFA7A207EE4}">
  <dimension ref="A1:G9"/>
  <sheetViews>
    <sheetView showGridLines="0" topLeftCell="C7" zoomScale="130" zoomScaleNormal="130" workbookViewId="0">
      <selection activeCell="I7" sqref="I7"/>
    </sheetView>
  </sheetViews>
  <sheetFormatPr defaultColWidth="23.140625" defaultRowHeight="27.75" customHeight="1" x14ac:dyDescent="0.25"/>
  <cols>
    <col min="1" max="16384" width="23.140625" style="2"/>
  </cols>
  <sheetData>
    <row r="1" spans="1:7" s="1" customFormat="1" ht="27.75" customHeight="1" x14ac:dyDescent="0.25">
      <c r="A1" s="3" t="s">
        <v>0</v>
      </c>
      <c r="B1" s="3" t="s">
        <v>6</v>
      </c>
      <c r="C1" s="3" t="s">
        <v>1</v>
      </c>
      <c r="D1" s="3" t="s">
        <v>20</v>
      </c>
      <c r="E1" s="3" t="s">
        <v>19</v>
      </c>
      <c r="F1" s="3" t="s">
        <v>18</v>
      </c>
      <c r="G1" s="3" t="s">
        <v>17</v>
      </c>
    </row>
    <row r="2" spans="1:7" ht="27.75" customHeight="1" x14ac:dyDescent="0.25">
      <c r="A2" s="32" t="s">
        <v>27</v>
      </c>
      <c r="B2" s="4">
        <v>2022</v>
      </c>
      <c r="C2" s="5">
        <v>7787</v>
      </c>
      <c r="D2" s="5">
        <v>5467</v>
      </c>
      <c r="E2" s="6">
        <v>0.70209999999999995</v>
      </c>
      <c r="F2" s="5">
        <v>2320</v>
      </c>
      <c r="G2" s="6">
        <v>0.2979</v>
      </c>
    </row>
    <row r="3" spans="1:7" ht="27.75" customHeight="1" x14ac:dyDescent="0.25">
      <c r="A3" s="33"/>
      <c r="B3" s="4">
        <v>2023</v>
      </c>
      <c r="C3" s="5">
        <v>11026</v>
      </c>
      <c r="D3" s="5">
        <v>7448</v>
      </c>
      <c r="E3" s="6">
        <v>0.67549999999999999</v>
      </c>
      <c r="F3" s="5">
        <v>3578</v>
      </c>
      <c r="G3" s="6">
        <v>0.32450000000000001</v>
      </c>
    </row>
    <row r="4" spans="1:7" ht="27.75" customHeight="1" x14ac:dyDescent="0.25">
      <c r="A4" s="33"/>
      <c r="B4" s="4">
        <v>2024</v>
      </c>
      <c r="C4" s="5">
        <v>14928</v>
      </c>
      <c r="D4" s="5">
        <v>9824</v>
      </c>
      <c r="E4" s="6">
        <v>0.65810000000000002</v>
      </c>
      <c r="F4" s="5">
        <v>5104</v>
      </c>
      <c r="G4" s="6">
        <v>0.34189999999999998</v>
      </c>
    </row>
    <row r="5" spans="1:7" ht="27.75" customHeight="1" x14ac:dyDescent="0.25">
      <c r="A5" s="33"/>
      <c r="B5" s="3" t="s">
        <v>4</v>
      </c>
      <c r="C5" s="7">
        <v>33741</v>
      </c>
      <c r="D5" s="7">
        <v>22739</v>
      </c>
      <c r="E5" s="8">
        <v>0.67390000000000005</v>
      </c>
      <c r="F5" s="7">
        <v>11002</v>
      </c>
      <c r="G5" s="8">
        <v>0.3261</v>
      </c>
    </row>
    <row r="6" spans="1:7" ht="27.75" customHeight="1" x14ac:dyDescent="0.25">
      <c r="A6" s="32" t="s">
        <v>5</v>
      </c>
      <c r="B6" s="4">
        <v>2022</v>
      </c>
      <c r="C6" s="5">
        <v>159173</v>
      </c>
      <c r="D6" s="5">
        <v>65306</v>
      </c>
      <c r="E6" s="6">
        <v>0.4103</v>
      </c>
      <c r="F6" s="5">
        <v>93867</v>
      </c>
      <c r="G6" s="6">
        <v>0.5897</v>
      </c>
    </row>
    <row r="7" spans="1:7" ht="27.75" customHeight="1" x14ac:dyDescent="0.25">
      <c r="A7" s="33"/>
      <c r="B7" s="4">
        <v>2023</v>
      </c>
      <c r="C7" s="5">
        <v>196129</v>
      </c>
      <c r="D7" s="5">
        <v>79301</v>
      </c>
      <c r="E7" s="6">
        <v>0.40429999999999999</v>
      </c>
      <c r="F7" s="5">
        <v>116828</v>
      </c>
      <c r="G7" s="6">
        <v>0.59570000000000001</v>
      </c>
    </row>
    <row r="8" spans="1:7" ht="27.75" customHeight="1" x14ac:dyDescent="0.25">
      <c r="A8" s="33"/>
      <c r="B8" s="4">
        <v>2024</v>
      </c>
      <c r="C8" s="5">
        <v>244662</v>
      </c>
      <c r="D8" s="5">
        <v>101848</v>
      </c>
      <c r="E8" s="6">
        <v>0.4163</v>
      </c>
      <c r="F8" s="5">
        <v>142814</v>
      </c>
      <c r="G8" s="6">
        <v>0.5837</v>
      </c>
    </row>
    <row r="9" spans="1:7" ht="27.75" customHeight="1" x14ac:dyDescent="0.25">
      <c r="A9" s="33"/>
      <c r="B9" s="3" t="s">
        <v>4</v>
      </c>
      <c r="C9" s="7">
        <v>599964</v>
      </c>
      <c r="D9" s="7">
        <v>246455</v>
      </c>
      <c r="E9" s="8">
        <v>0.4108</v>
      </c>
      <c r="F9" s="7">
        <v>353509</v>
      </c>
      <c r="G9" s="8">
        <v>0.58919999999999995</v>
      </c>
    </row>
  </sheetData>
  <mergeCells count="2">
    <mergeCell ref="A2:A5"/>
    <mergeCell ref="A6:A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944B-E590-457D-9805-7A06CBF3487E}">
  <dimension ref="A1:I9"/>
  <sheetViews>
    <sheetView showGridLines="0" topLeftCell="B1" zoomScale="130" zoomScaleNormal="130" workbookViewId="0">
      <selection activeCell="E5" sqref="E5"/>
    </sheetView>
  </sheetViews>
  <sheetFormatPr defaultColWidth="23.140625" defaultRowHeight="27.75" customHeight="1" x14ac:dyDescent="0.25"/>
  <cols>
    <col min="1" max="6" width="23.140625" style="2"/>
    <col min="7" max="7" width="24.42578125" style="2" bestFit="1" customWidth="1"/>
    <col min="8" max="16384" width="23.140625" style="2"/>
  </cols>
  <sheetData>
    <row r="1" spans="1:9" s="1" customFormat="1" ht="27.75" customHeight="1" x14ac:dyDescent="0.25">
      <c r="A1" s="3" t="s">
        <v>0</v>
      </c>
      <c r="B1" s="3" t="s">
        <v>6</v>
      </c>
      <c r="C1" s="3" t="s">
        <v>1</v>
      </c>
      <c r="D1" s="3" t="s">
        <v>26</v>
      </c>
      <c r="E1" s="3" t="s">
        <v>25</v>
      </c>
      <c r="F1" s="3" t="s">
        <v>24</v>
      </c>
      <c r="G1" s="3" t="s">
        <v>23</v>
      </c>
      <c r="H1" s="3" t="s">
        <v>22</v>
      </c>
      <c r="I1" s="3" t="s">
        <v>21</v>
      </c>
    </row>
    <row r="2" spans="1:9" ht="27.75" customHeight="1" x14ac:dyDescent="0.25">
      <c r="A2" s="32" t="s">
        <v>27</v>
      </c>
      <c r="B2" s="4">
        <v>2022</v>
      </c>
      <c r="C2" s="5">
        <v>7787</v>
      </c>
      <c r="D2" s="5">
        <v>1994</v>
      </c>
      <c r="E2" s="6">
        <v>0.25609999999999999</v>
      </c>
      <c r="F2" s="5">
        <v>637</v>
      </c>
      <c r="G2" s="6">
        <v>8.1799999999999998E-2</v>
      </c>
      <c r="H2" s="5">
        <v>40</v>
      </c>
      <c r="I2" s="6">
        <v>5.1000000000000004E-3</v>
      </c>
    </row>
    <row r="3" spans="1:9" ht="27.75" customHeight="1" x14ac:dyDescent="0.25">
      <c r="A3" s="33"/>
      <c r="B3" s="4">
        <v>2023</v>
      </c>
      <c r="C3" s="5">
        <v>11026</v>
      </c>
      <c r="D3" s="5">
        <v>2790</v>
      </c>
      <c r="E3" s="6">
        <v>0.253</v>
      </c>
      <c r="F3" s="5">
        <v>681</v>
      </c>
      <c r="G3" s="6">
        <v>6.1800000000000001E-2</v>
      </c>
      <c r="H3" s="5">
        <v>104</v>
      </c>
      <c r="I3" s="6">
        <v>9.4000000000000004E-3</v>
      </c>
    </row>
    <row r="4" spans="1:9" ht="27.75" customHeight="1" x14ac:dyDescent="0.25">
      <c r="A4" s="33"/>
      <c r="B4" s="4">
        <v>2024</v>
      </c>
      <c r="C4" s="5">
        <v>14928</v>
      </c>
      <c r="D4" s="5">
        <v>2513</v>
      </c>
      <c r="E4" s="6">
        <v>0.16830000000000001</v>
      </c>
      <c r="F4" s="5">
        <v>777</v>
      </c>
      <c r="G4" s="6">
        <v>5.1999999999999998E-2</v>
      </c>
      <c r="H4" s="5">
        <v>119</v>
      </c>
      <c r="I4" s="6">
        <v>8.0000000000000002E-3</v>
      </c>
    </row>
    <row r="5" spans="1:9" ht="27.75" customHeight="1" x14ac:dyDescent="0.25">
      <c r="A5" s="33"/>
      <c r="B5" s="3" t="s">
        <v>4</v>
      </c>
      <c r="C5" s="7">
        <v>33741</v>
      </c>
      <c r="D5" s="7">
        <v>7297</v>
      </c>
      <c r="E5" s="8">
        <v>0.21629999999999999</v>
      </c>
      <c r="F5" s="7">
        <v>2095</v>
      </c>
      <c r="G5" s="8">
        <v>6.2100000000000002E-2</v>
      </c>
      <c r="H5" s="7">
        <v>263</v>
      </c>
      <c r="I5" s="8">
        <v>7.7999999999999996E-3</v>
      </c>
    </row>
    <row r="6" spans="1:9" ht="27.75" customHeight="1" x14ac:dyDescent="0.25">
      <c r="A6" s="32" t="s">
        <v>5</v>
      </c>
      <c r="B6" s="4">
        <v>2022</v>
      </c>
      <c r="C6" s="5">
        <v>159173</v>
      </c>
      <c r="D6" s="5">
        <v>21441</v>
      </c>
      <c r="E6" s="6">
        <v>0.13469999999999999</v>
      </c>
      <c r="F6" s="5">
        <v>7541</v>
      </c>
      <c r="G6" s="6">
        <v>4.7399999999999998E-2</v>
      </c>
      <c r="H6" s="5">
        <v>1169</v>
      </c>
      <c r="I6" s="6">
        <v>7.3000000000000001E-3</v>
      </c>
    </row>
    <row r="7" spans="1:9" ht="27.75" customHeight="1" x14ac:dyDescent="0.25">
      <c r="A7" s="33"/>
      <c r="B7" s="4">
        <v>2023</v>
      </c>
      <c r="C7" s="5">
        <v>196129</v>
      </c>
      <c r="D7" s="5">
        <v>29582</v>
      </c>
      <c r="E7" s="6">
        <v>0.15079999999999999</v>
      </c>
      <c r="F7" s="5">
        <v>8816</v>
      </c>
      <c r="G7" s="6">
        <v>4.4999999999999998E-2</v>
      </c>
      <c r="H7" s="5">
        <v>1488</v>
      </c>
      <c r="I7" s="6">
        <v>7.6E-3</v>
      </c>
    </row>
    <row r="8" spans="1:9" ht="27.75" customHeight="1" x14ac:dyDescent="0.25">
      <c r="A8" s="33"/>
      <c r="B8" s="4">
        <v>2024</v>
      </c>
      <c r="C8" s="5">
        <v>244662</v>
      </c>
      <c r="D8" s="5">
        <v>29227</v>
      </c>
      <c r="E8" s="6">
        <v>0.1195</v>
      </c>
      <c r="F8" s="5">
        <v>9491</v>
      </c>
      <c r="G8" s="6">
        <v>3.8800000000000001E-2</v>
      </c>
      <c r="H8" s="5">
        <v>2079</v>
      </c>
      <c r="I8" s="6">
        <v>8.5000000000000006E-3</v>
      </c>
    </row>
    <row r="9" spans="1:9" ht="27.75" customHeight="1" x14ac:dyDescent="0.25">
      <c r="A9" s="33"/>
      <c r="B9" s="3" t="s">
        <v>4</v>
      </c>
      <c r="C9" s="7">
        <v>599964</v>
      </c>
      <c r="D9" s="7">
        <v>80250</v>
      </c>
      <c r="E9" s="8">
        <v>0.1338</v>
      </c>
      <c r="F9" s="7">
        <v>25848</v>
      </c>
      <c r="G9" s="8">
        <v>4.3099999999999999E-2</v>
      </c>
      <c r="H9" s="7">
        <v>4736</v>
      </c>
      <c r="I9" s="8">
        <v>7.9000000000000008E-3</v>
      </c>
    </row>
  </sheetData>
  <mergeCells count="2">
    <mergeCell ref="A2:A5"/>
    <mergeCell ref="A6:A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685DD-C2FB-4C5A-A09E-CC2BE2DD4771}">
  <dimension ref="A1:E9"/>
  <sheetViews>
    <sheetView showGridLines="0" topLeftCell="A16" zoomScale="130" zoomScaleNormal="130" workbookViewId="0">
      <selection activeCell="E5" sqref="E5"/>
    </sheetView>
  </sheetViews>
  <sheetFormatPr defaultColWidth="23.140625" defaultRowHeight="27.75" customHeight="1" x14ac:dyDescent="0.25"/>
  <cols>
    <col min="1" max="16384" width="23.140625" style="2"/>
  </cols>
  <sheetData>
    <row r="1" spans="1:5" s="1" customFormat="1" ht="27.75" customHeight="1" x14ac:dyDescent="0.25">
      <c r="A1" s="3" t="s">
        <v>15</v>
      </c>
      <c r="B1" s="3" t="s">
        <v>6</v>
      </c>
      <c r="C1" s="3" t="s">
        <v>1</v>
      </c>
      <c r="D1" s="3" t="s">
        <v>2</v>
      </c>
      <c r="E1" s="3" t="s">
        <v>3</v>
      </c>
    </row>
    <row r="2" spans="1:5" ht="27.75" customHeight="1" x14ac:dyDescent="0.25">
      <c r="A2" s="32" t="s">
        <v>27</v>
      </c>
      <c r="B2" s="4">
        <v>2022</v>
      </c>
      <c r="C2" s="5">
        <v>7787</v>
      </c>
      <c r="D2" s="5">
        <v>1055</v>
      </c>
      <c r="E2" s="6">
        <v>0.13550000000000001</v>
      </c>
    </row>
    <row r="3" spans="1:5" ht="27.75" customHeight="1" x14ac:dyDescent="0.25">
      <c r="A3" s="33"/>
      <c r="B3" s="4">
        <v>2023</v>
      </c>
      <c r="C3" s="5">
        <v>11026</v>
      </c>
      <c r="D3" s="5">
        <v>1399</v>
      </c>
      <c r="E3" s="6">
        <v>0.12690000000000001</v>
      </c>
    </row>
    <row r="4" spans="1:5" ht="27.75" customHeight="1" x14ac:dyDescent="0.25">
      <c r="A4" s="33"/>
      <c r="B4" s="4">
        <v>2024</v>
      </c>
      <c r="C4" s="5">
        <v>14928</v>
      </c>
      <c r="D4" s="5">
        <v>1781</v>
      </c>
      <c r="E4" s="6">
        <v>0.1193</v>
      </c>
    </row>
    <row r="5" spans="1:5" ht="27.75" customHeight="1" x14ac:dyDescent="0.25">
      <c r="A5" s="33"/>
      <c r="B5" s="3" t="s">
        <v>4</v>
      </c>
      <c r="C5" s="7">
        <v>33741</v>
      </c>
      <c r="D5" s="7">
        <v>4235</v>
      </c>
      <c r="E5" s="8">
        <v>0.1255</v>
      </c>
    </row>
    <row r="6" spans="1:5" ht="27.75" customHeight="1" x14ac:dyDescent="0.25">
      <c r="A6" s="32" t="s">
        <v>5</v>
      </c>
      <c r="B6" s="4">
        <v>2022</v>
      </c>
      <c r="C6" s="5">
        <v>159173</v>
      </c>
      <c r="D6" s="5">
        <v>19140</v>
      </c>
      <c r="E6" s="6">
        <v>0.1202</v>
      </c>
    </row>
    <row r="7" spans="1:5" ht="27.75" customHeight="1" x14ac:dyDescent="0.25">
      <c r="A7" s="33"/>
      <c r="B7" s="4">
        <v>2023</v>
      </c>
      <c r="C7" s="5">
        <v>196129</v>
      </c>
      <c r="D7" s="5">
        <v>22114</v>
      </c>
      <c r="E7" s="6">
        <v>0.1128</v>
      </c>
    </row>
    <row r="8" spans="1:5" ht="27.75" customHeight="1" x14ac:dyDescent="0.25">
      <c r="A8" s="33"/>
      <c r="B8" s="4">
        <v>2024</v>
      </c>
      <c r="C8" s="5">
        <v>244662</v>
      </c>
      <c r="D8" s="5">
        <v>27322</v>
      </c>
      <c r="E8" s="6">
        <v>0.11169999999999999</v>
      </c>
    </row>
    <row r="9" spans="1:5" ht="27.75" customHeight="1" x14ac:dyDescent="0.25">
      <c r="A9" s="33"/>
      <c r="B9" s="3" t="s">
        <v>4</v>
      </c>
      <c r="C9" s="7">
        <v>599964</v>
      </c>
      <c r="D9" s="7">
        <v>68576</v>
      </c>
      <c r="E9" s="8">
        <v>0.1143</v>
      </c>
    </row>
  </sheetData>
  <mergeCells count="2">
    <mergeCell ref="A2:A5"/>
    <mergeCell ref="A6:A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F94C-69BA-43A4-BC19-814F29CDEEF5}">
  <dimension ref="A1:G9"/>
  <sheetViews>
    <sheetView showGridLines="0" zoomScale="130" zoomScaleNormal="130" workbookViewId="0">
      <selection activeCell="E5" sqref="E5"/>
    </sheetView>
  </sheetViews>
  <sheetFormatPr defaultColWidth="23.140625" defaultRowHeight="27.75" customHeight="1" x14ac:dyDescent="0.25"/>
  <cols>
    <col min="1" max="16384" width="23.140625" style="2"/>
  </cols>
  <sheetData>
    <row r="1" spans="1:7" s="1" customFormat="1" ht="27.75" customHeight="1" x14ac:dyDescent="0.25">
      <c r="A1" s="3" t="s">
        <v>15</v>
      </c>
      <c r="B1" s="3" t="s">
        <v>6</v>
      </c>
      <c r="C1" s="3" t="s">
        <v>1</v>
      </c>
      <c r="D1" s="3" t="s">
        <v>10</v>
      </c>
      <c r="E1" s="3" t="s">
        <v>9</v>
      </c>
      <c r="F1" s="3" t="s">
        <v>8</v>
      </c>
      <c r="G1" s="3" t="s">
        <v>7</v>
      </c>
    </row>
    <row r="2" spans="1:7" ht="27.75" customHeight="1" x14ac:dyDescent="0.25">
      <c r="A2" s="32" t="s">
        <v>27</v>
      </c>
      <c r="B2" s="4">
        <v>2022</v>
      </c>
      <c r="C2" s="5">
        <v>2417</v>
      </c>
      <c r="D2" s="5">
        <v>86</v>
      </c>
      <c r="E2" s="6">
        <v>3.558129913115432E-2</v>
      </c>
      <c r="F2" s="5">
        <v>0</v>
      </c>
      <c r="G2" s="6">
        <v>0</v>
      </c>
    </row>
    <row r="3" spans="1:7" ht="27.75" customHeight="1" x14ac:dyDescent="0.25">
      <c r="A3" s="33"/>
      <c r="B3" s="4">
        <v>2023</v>
      </c>
      <c r="C3" s="5">
        <v>2746</v>
      </c>
      <c r="D3" s="5">
        <v>93</v>
      </c>
      <c r="E3" s="6">
        <v>3.3867443554260745E-2</v>
      </c>
      <c r="F3" s="5">
        <v>0</v>
      </c>
      <c r="G3" s="6">
        <v>0</v>
      </c>
    </row>
    <row r="4" spans="1:7" ht="27.75" customHeight="1" x14ac:dyDescent="0.25">
      <c r="A4" s="33"/>
      <c r="B4" s="4">
        <v>2024</v>
      </c>
      <c r="C4" s="5">
        <v>4014</v>
      </c>
      <c r="D4" s="5">
        <v>129</v>
      </c>
      <c r="E4" s="6">
        <v>3.2137518684603884E-2</v>
      </c>
      <c r="F4" s="5">
        <v>0</v>
      </c>
      <c r="G4" s="6">
        <v>0</v>
      </c>
    </row>
    <row r="5" spans="1:7" ht="27.75" customHeight="1" x14ac:dyDescent="0.25">
      <c r="A5" s="33"/>
      <c r="B5" s="3" t="s">
        <v>4</v>
      </c>
      <c r="C5" s="7">
        <v>9177</v>
      </c>
      <c r="D5" s="7">
        <v>308</v>
      </c>
      <c r="E5" s="8">
        <v>3.3562166285278416E-2</v>
      </c>
      <c r="F5" s="7">
        <v>0</v>
      </c>
      <c r="G5" s="8">
        <v>0</v>
      </c>
    </row>
    <row r="6" spans="1:7" ht="27.75" customHeight="1" x14ac:dyDescent="0.25">
      <c r="A6" s="32" t="s">
        <v>5</v>
      </c>
      <c r="B6" s="4">
        <v>2022</v>
      </c>
      <c r="C6" s="5">
        <v>79256</v>
      </c>
      <c r="D6" s="5">
        <v>1204</v>
      </c>
      <c r="E6" s="6">
        <v>1.5191278893711517E-2</v>
      </c>
      <c r="F6" s="5">
        <v>2</v>
      </c>
      <c r="G6" s="6">
        <v>2.5234682547693548E-5</v>
      </c>
    </row>
    <row r="7" spans="1:7" ht="27.75" customHeight="1" x14ac:dyDescent="0.25">
      <c r="A7" s="33"/>
      <c r="B7" s="4">
        <v>2023</v>
      </c>
      <c r="C7" s="5">
        <v>89045</v>
      </c>
      <c r="D7" s="5">
        <v>1497</v>
      </c>
      <c r="E7" s="6">
        <v>1.6811724409006683E-2</v>
      </c>
      <c r="F7" s="5">
        <v>10</v>
      </c>
      <c r="G7" s="6">
        <v>1.1230276826323769E-4</v>
      </c>
    </row>
    <row r="8" spans="1:7" ht="27.75" customHeight="1" x14ac:dyDescent="0.25">
      <c r="A8" s="33"/>
      <c r="B8" s="4">
        <v>2024</v>
      </c>
      <c r="C8" s="5">
        <v>120688</v>
      </c>
      <c r="D8" s="5">
        <v>1966</v>
      </c>
      <c r="E8" s="6">
        <v>1.6289937690574043E-2</v>
      </c>
      <c r="F8" s="5">
        <v>7</v>
      </c>
      <c r="G8" s="6">
        <v>5.8000795439480316E-5</v>
      </c>
    </row>
    <row r="9" spans="1:7" ht="27.75" customHeight="1" x14ac:dyDescent="0.25">
      <c r="A9" s="33"/>
      <c r="B9" s="3" t="s">
        <v>4</v>
      </c>
      <c r="C9" s="7">
        <v>288989</v>
      </c>
      <c r="D9" s="7">
        <v>4667</v>
      </c>
      <c r="E9" s="8">
        <v>1.6149403610518049E-2</v>
      </c>
      <c r="F9" s="7">
        <v>19</v>
      </c>
      <c r="G9" s="8">
        <v>6.5746447096602298E-5</v>
      </c>
    </row>
  </sheetData>
  <mergeCells count="2">
    <mergeCell ref="A2:A5"/>
    <mergeCell ref="A6:A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6DCFE-0036-4F4E-93DF-C0310DD1880E}">
  <dimension ref="A1:H12"/>
  <sheetViews>
    <sheetView showGridLines="0" view="pageBreakPreview" zoomScaleNormal="130" zoomScaleSheetLayoutView="100" workbookViewId="0">
      <selection activeCell="G5" sqref="G5"/>
    </sheetView>
  </sheetViews>
  <sheetFormatPr defaultColWidth="23.140625" defaultRowHeight="27.75" customHeight="1" x14ac:dyDescent="0.25"/>
  <cols>
    <col min="1" max="16384" width="23.140625" style="2"/>
  </cols>
  <sheetData>
    <row r="1" spans="1:8" s="1" customFormat="1" ht="27.75" customHeight="1" x14ac:dyDescent="0.25">
      <c r="A1" s="3" t="s">
        <v>15</v>
      </c>
      <c r="B1" s="3" t="s">
        <v>6</v>
      </c>
      <c r="C1" s="3" t="s">
        <v>1</v>
      </c>
      <c r="D1" s="3" t="s">
        <v>14</v>
      </c>
      <c r="E1" s="3" t="s">
        <v>13</v>
      </c>
      <c r="F1" s="3" t="s">
        <v>12</v>
      </c>
      <c r="G1" s="3" t="s">
        <v>11</v>
      </c>
    </row>
    <row r="2" spans="1:8" ht="27.75" customHeight="1" x14ac:dyDescent="0.25">
      <c r="A2" s="32" t="s">
        <v>27</v>
      </c>
      <c r="B2" s="4">
        <v>2022</v>
      </c>
      <c r="C2" s="5">
        <v>2417</v>
      </c>
      <c r="D2" s="9">
        <v>6853.0999999999985</v>
      </c>
      <c r="E2" s="9">
        <v>2.8353744311129492</v>
      </c>
      <c r="F2" s="9">
        <v>11603.6</v>
      </c>
      <c r="G2" s="9">
        <v>4.8008274720728181</v>
      </c>
    </row>
    <row r="3" spans="1:8" ht="27.75" customHeight="1" x14ac:dyDescent="0.25">
      <c r="A3" s="33"/>
      <c r="B3" s="4">
        <v>2023</v>
      </c>
      <c r="C3" s="5">
        <v>2746</v>
      </c>
      <c r="D3" s="9">
        <v>6892.2999999999975</v>
      </c>
      <c r="E3" s="9">
        <v>2.5099417334304435</v>
      </c>
      <c r="F3" s="9">
        <v>12034.5</v>
      </c>
      <c r="G3" s="9">
        <v>4.3825564457392572</v>
      </c>
    </row>
    <row r="4" spans="1:8" ht="27.75" customHeight="1" x14ac:dyDescent="0.25">
      <c r="A4" s="33"/>
      <c r="B4" s="4">
        <v>2024</v>
      </c>
      <c r="C4" s="5">
        <v>4014</v>
      </c>
      <c r="D4" s="9">
        <v>10447.599999999995</v>
      </c>
      <c r="E4" s="9">
        <v>2.6027902341803673</v>
      </c>
      <c r="F4" s="9">
        <v>18342</v>
      </c>
      <c r="G4" s="9">
        <v>4.5695067264573987</v>
      </c>
    </row>
    <row r="5" spans="1:8" ht="27.75" customHeight="1" x14ac:dyDescent="0.25">
      <c r="A5" s="33"/>
      <c r="B5" s="3" t="s">
        <v>4</v>
      </c>
      <c r="C5" s="7">
        <v>9177</v>
      </c>
      <c r="D5" s="10">
        <v>24193</v>
      </c>
      <c r="E5" s="10">
        <v>2.6362645744796804</v>
      </c>
      <c r="F5" s="10">
        <v>41980.10000000002</v>
      </c>
      <c r="G5" s="17">
        <v>4.5744905742617439</v>
      </c>
      <c r="H5" s="12"/>
    </row>
    <row r="6" spans="1:8" ht="27.75" customHeight="1" x14ac:dyDescent="0.25">
      <c r="A6" s="32" t="s">
        <v>5</v>
      </c>
      <c r="B6" s="4">
        <v>2022</v>
      </c>
      <c r="C6" s="5">
        <v>79256</v>
      </c>
      <c r="D6" s="9">
        <v>211567.59999999462</v>
      </c>
      <c r="E6" s="9">
        <v>2.6694206116886372</v>
      </c>
      <c r="F6" s="9">
        <v>322014.49999999924</v>
      </c>
      <c r="G6" s="9">
        <v>4.062966841627123</v>
      </c>
    </row>
    <row r="7" spans="1:8" ht="27.75" customHeight="1" x14ac:dyDescent="0.25">
      <c r="A7" s="33"/>
      <c r="B7" s="4">
        <v>2023</v>
      </c>
      <c r="C7" s="5">
        <v>89045</v>
      </c>
      <c r="D7" s="9">
        <v>232083.29999999469</v>
      </c>
      <c r="E7" s="9">
        <v>2.6063597057666876</v>
      </c>
      <c r="F7" s="9">
        <v>347144.19999999803</v>
      </c>
      <c r="G7" s="9">
        <v>3.8985254646526815</v>
      </c>
    </row>
    <row r="8" spans="1:8" ht="27.75" customHeight="1" x14ac:dyDescent="0.25">
      <c r="A8" s="33"/>
      <c r="B8" s="4">
        <v>2024</v>
      </c>
      <c r="C8" s="5">
        <v>120688</v>
      </c>
      <c r="D8" s="9">
        <v>324622.49999999738</v>
      </c>
      <c r="E8" s="9">
        <v>2.6897661739360781</v>
      </c>
      <c r="F8" s="9">
        <v>470905.40000000061</v>
      </c>
      <c r="G8" s="9">
        <v>3.9018411109638125</v>
      </c>
    </row>
    <row r="9" spans="1:8" ht="27.75" customHeight="1" x14ac:dyDescent="0.25">
      <c r="A9" s="33"/>
      <c r="B9" s="3" t="s">
        <v>4</v>
      </c>
      <c r="C9" s="7">
        <v>288989</v>
      </c>
      <c r="D9" s="10">
        <v>768273.40000006603</v>
      </c>
      <c r="E9" s="10">
        <v>2.6584866552016377</v>
      </c>
      <c r="F9" s="10">
        <v>1140064.1000000115</v>
      </c>
      <c r="G9" s="10">
        <v>3.9450086335466454</v>
      </c>
    </row>
    <row r="10" spans="1:8" ht="27.75" customHeight="1" x14ac:dyDescent="0.25">
      <c r="C10" s="13">
        <f>C5/C9</f>
        <v>3.1755533947658905E-2</v>
      </c>
    </row>
    <row r="11" spans="1:8" ht="27.75" customHeight="1" x14ac:dyDescent="0.25">
      <c r="A11" s="34" t="s">
        <v>38</v>
      </c>
      <c r="B11" s="34"/>
    </row>
    <row r="12" spans="1:8" ht="27.75" customHeight="1" x14ac:dyDescent="0.25">
      <c r="A12" s="34"/>
      <c r="B12" s="34"/>
    </row>
  </sheetData>
  <mergeCells count="3">
    <mergeCell ref="A2:A5"/>
    <mergeCell ref="A6:A9"/>
    <mergeCell ref="A11:B12"/>
  </mergeCells>
  <pageMargins left="0.7" right="0.7" top="0.75" bottom="0.75" header="0.3" footer="0.3"/>
  <pageSetup paperSize="9" scale="94" orientation="portrait" r:id="rId1"/>
  <colBreaks count="1" manualBreakCount="1">
    <brk id="3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A853-973B-45B8-BE14-4BEB26398B13}">
  <dimension ref="A1:I9"/>
  <sheetViews>
    <sheetView showGridLines="0" topLeftCell="B1" zoomScale="130" zoomScaleNormal="130" workbookViewId="0">
      <selection activeCell="I5" sqref="I5"/>
    </sheetView>
  </sheetViews>
  <sheetFormatPr defaultColWidth="23.140625" defaultRowHeight="27.75" customHeight="1" x14ac:dyDescent="0.25"/>
  <cols>
    <col min="1" max="6" width="23.140625" style="2"/>
    <col min="7" max="7" width="24.42578125" style="2" bestFit="1" customWidth="1"/>
    <col min="8" max="8" width="23.140625" style="2"/>
    <col min="9" max="9" width="24.140625" style="2" bestFit="1" customWidth="1"/>
    <col min="10" max="16384" width="23.140625" style="2"/>
  </cols>
  <sheetData>
    <row r="1" spans="1:9" s="1" customFormat="1" ht="27.75" customHeight="1" x14ac:dyDescent="0.25">
      <c r="A1" s="3" t="s">
        <v>0</v>
      </c>
      <c r="B1" s="3" t="s">
        <v>6</v>
      </c>
      <c r="C1" s="3" t="s">
        <v>1</v>
      </c>
      <c r="D1" s="3" t="s">
        <v>39</v>
      </c>
      <c r="E1" s="3" t="s">
        <v>40</v>
      </c>
      <c r="F1" s="3" t="s">
        <v>12</v>
      </c>
      <c r="G1" s="3" t="s">
        <v>11</v>
      </c>
      <c r="H1" s="3" t="s">
        <v>41</v>
      </c>
      <c r="I1" s="3" t="s">
        <v>42</v>
      </c>
    </row>
    <row r="2" spans="1:9" ht="27.75" customHeight="1" x14ac:dyDescent="0.25">
      <c r="A2" s="32" t="s">
        <v>43</v>
      </c>
      <c r="B2" s="4" t="s">
        <v>44</v>
      </c>
      <c r="C2" s="5">
        <v>2421</v>
      </c>
      <c r="D2" s="5">
        <v>243</v>
      </c>
      <c r="E2" s="6">
        <v>0.10037174721189591</v>
      </c>
      <c r="F2" s="21">
        <v>11627.399999999998</v>
      </c>
      <c r="G2" s="22">
        <v>4.8027261462205697</v>
      </c>
      <c r="H2" s="22">
        <v>4017.89</v>
      </c>
      <c r="I2" s="22">
        <v>1.6595993391160675</v>
      </c>
    </row>
    <row r="3" spans="1:9" ht="27.75" customHeight="1" x14ac:dyDescent="0.25">
      <c r="A3" s="33"/>
      <c r="B3" s="4" t="s">
        <v>45</v>
      </c>
      <c r="C3" s="5">
        <v>2746</v>
      </c>
      <c r="D3" s="5">
        <v>292</v>
      </c>
      <c r="E3" s="6">
        <v>0.10633648943918426</v>
      </c>
      <c r="F3" s="21">
        <v>12034.500000000002</v>
      </c>
      <c r="G3" s="22">
        <v>4.3825564457392581</v>
      </c>
      <c r="H3" s="22">
        <v>3837.81</v>
      </c>
      <c r="I3" s="22">
        <v>1.3976001456664238</v>
      </c>
    </row>
    <row r="4" spans="1:9" ht="27.75" customHeight="1" x14ac:dyDescent="0.25">
      <c r="A4" s="33"/>
      <c r="B4" s="4" t="s">
        <v>46</v>
      </c>
      <c r="C4" s="5">
        <v>4023</v>
      </c>
      <c r="D4" s="5">
        <v>545</v>
      </c>
      <c r="E4" s="6">
        <v>0.13547104151130998</v>
      </c>
      <c r="F4" s="21">
        <v>18352.199999999997</v>
      </c>
      <c r="G4" s="22">
        <v>4.5618195376584634</v>
      </c>
      <c r="H4" s="22">
        <v>7716.5300000000007</v>
      </c>
      <c r="I4" s="22">
        <v>1.9181034054188417</v>
      </c>
    </row>
    <row r="5" spans="1:9" ht="27.75" customHeight="1" x14ac:dyDescent="0.25">
      <c r="A5" s="33"/>
      <c r="B5" s="3" t="s">
        <v>4</v>
      </c>
      <c r="C5" s="7">
        <v>9190</v>
      </c>
      <c r="D5" s="7">
        <v>1080</v>
      </c>
      <c r="E5" s="8">
        <v>0.117519042437432</v>
      </c>
      <c r="F5" s="23">
        <v>42014.1</v>
      </c>
      <c r="G5" s="24">
        <v>4.5717192600652901</v>
      </c>
      <c r="H5" s="24">
        <v>15572.23</v>
      </c>
      <c r="I5" s="29">
        <v>1.6944755168661587</v>
      </c>
    </row>
    <row r="6" spans="1:9" ht="27.75" customHeight="1" x14ac:dyDescent="0.25">
      <c r="A6" s="32" t="s">
        <v>5</v>
      </c>
      <c r="B6" s="4" t="s">
        <v>44</v>
      </c>
      <c r="C6" s="5">
        <v>79295</v>
      </c>
      <c r="D6" s="5">
        <v>7922</v>
      </c>
      <c r="E6" s="6">
        <v>9.9905416482754278E-2</v>
      </c>
      <c r="F6" s="21">
        <v>322468.50000000012</v>
      </c>
      <c r="G6" s="22">
        <v>4.0666939907938726</v>
      </c>
      <c r="H6" s="22">
        <v>118716.54999999996</v>
      </c>
      <c r="I6" s="22">
        <v>1.4971505139037766</v>
      </c>
    </row>
    <row r="7" spans="1:9" ht="27.75" customHeight="1" x14ac:dyDescent="0.25">
      <c r="A7" s="33"/>
      <c r="B7" s="4" t="s">
        <v>45</v>
      </c>
      <c r="C7" s="5">
        <v>89084</v>
      </c>
      <c r="D7" s="5">
        <v>8863</v>
      </c>
      <c r="E7" s="6">
        <v>9.9490368640833368E-2</v>
      </c>
      <c r="F7" s="21">
        <v>347545.30000000051</v>
      </c>
      <c r="G7" s="22">
        <v>3.9013212249113254</v>
      </c>
      <c r="H7" s="22">
        <v>117297.53999999998</v>
      </c>
      <c r="I7" s="22">
        <v>1.3167071527996046</v>
      </c>
    </row>
    <row r="8" spans="1:9" ht="27.75" customHeight="1" x14ac:dyDescent="0.25">
      <c r="A8" s="33"/>
      <c r="B8" s="4" t="s">
        <v>46</v>
      </c>
      <c r="C8" s="5">
        <v>120875</v>
      </c>
      <c r="D8" s="5">
        <v>14024</v>
      </c>
      <c r="E8" s="6">
        <v>0.11602068252326783</v>
      </c>
      <c r="F8" s="21">
        <v>472208.49999999994</v>
      </c>
      <c r="G8" s="22">
        <v>3.9065853154084795</v>
      </c>
      <c r="H8" s="22">
        <v>176968.26999999996</v>
      </c>
      <c r="I8" s="22">
        <v>1.4640601447776624</v>
      </c>
    </row>
    <row r="9" spans="1:9" ht="27.75" customHeight="1" x14ac:dyDescent="0.25">
      <c r="A9" s="33"/>
      <c r="B9" s="3" t="s">
        <v>4</v>
      </c>
      <c r="C9" s="7">
        <v>289254</v>
      </c>
      <c r="D9" s="7">
        <v>30809</v>
      </c>
      <c r="E9" s="8">
        <v>0.10651192377633499</v>
      </c>
      <c r="F9" s="23">
        <v>1142222.2999999973</v>
      </c>
      <c r="G9" s="24">
        <v>3.9488556770174217</v>
      </c>
      <c r="H9" s="24">
        <v>412982.36000000028</v>
      </c>
      <c r="I9" s="24">
        <v>1.4277498668989894</v>
      </c>
    </row>
  </sheetData>
  <mergeCells count="2">
    <mergeCell ref="A2:A5"/>
    <mergeCell ref="A6:A9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d2dae-f128-432d-bddf-8bfce663fa46" xsi:nil="true"/>
    <lcf76f155ced4ddcb4097134ff3c332f xmlns="df84f4d0-d566-41cf-bcff-e96ac47fc7c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8F4D22FEEBE4BA6DB3E3A25E3A10F" ma:contentTypeVersion="18" ma:contentTypeDescription="Crie um novo documento." ma:contentTypeScope="" ma:versionID="14dbdd0747b049159faa917b5ab5c717">
  <xsd:schema xmlns:xsd="http://www.w3.org/2001/XMLSchema" xmlns:xs="http://www.w3.org/2001/XMLSchema" xmlns:p="http://schemas.microsoft.com/office/2006/metadata/properties" xmlns:ns2="df84f4d0-d566-41cf-bcff-e96ac47fc7cd" xmlns:ns3="5d8d2dae-f128-432d-bddf-8bfce663fa46" targetNamespace="http://schemas.microsoft.com/office/2006/metadata/properties" ma:root="true" ma:fieldsID="01073043a316cec0c63c289f8195768f" ns2:_="" ns3:_="">
    <xsd:import namespace="df84f4d0-d566-41cf-bcff-e96ac47fc7cd"/>
    <xsd:import namespace="5d8d2dae-f128-432d-bddf-8bfce663fa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4f4d0-d566-41cf-bcff-e96ac47fc7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ccc42c-9a26-4188-9d92-3ba1b55161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d2dae-f128-432d-bddf-8bfce663fa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2a5a63-fb43-45df-9964-f3613ce9f72a}" ma:internalName="TaxCatchAll" ma:showField="CatchAllData" ma:web="5d8d2dae-f128-432d-bddf-8bfce663fa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C8333A-421A-45E1-888D-BC6554632F1B}">
  <ds:schemaRefs>
    <ds:schemaRef ds:uri="http://schemas.microsoft.com/office/2006/metadata/properties"/>
    <ds:schemaRef ds:uri="http://schemas.microsoft.com/office/infopath/2007/PartnerControls"/>
    <ds:schemaRef ds:uri="5d8d2dae-f128-432d-bddf-8bfce663fa46"/>
    <ds:schemaRef ds:uri="df84f4d0-d566-41cf-bcff-e96ac47fc7cd"/>
  </ds:schemaRefs>
</ds:datastoreItem>
</file>

<file path=customXml/itemProps2.xml><?xml version="1.0" encoding="utf-8"?>
<ds:datastoreItem xmlns:ds="http://schemas.openxmlformats.org/officeDocument/2006/customXml" ds:itemID="{336DFC5E-3EA5-4864-A7B6-1AE3FE6D3F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087664-B870-48D6-8EDF-B97EC0729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84f4d0-d566-41cf-bcff-e96ac47fc7cd"/>
    <ds:schemaRef ds:uri="5d8d2dae-f128-432d-bddf-8bfce663fa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1 - N e % de adolescentes</vt:lpstr>
      <vt:lpstr>2 - Incidência de parto cesáreo</vt:lpstr>
      <vt:lpstr>3 - CA e Reinternações</vt:lpstr>
      <vt:lpstr>4 - Incidência de Prematuridade</vt:lpstr>
      <vt:lpstr>5 - Incidência de Sífiliz e HIV</vt:lpstr>
      <vt:lpstr>6 - Permanência</vt:lpstr>
      <vt:lpstr>7 - 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</dc:creator>
  <cp:lastModifiedBy>Gabriele Ventura</cp:lastModifiedBy>
  <dcterms:created xsi:type="dcterms:W3CDTF">2025-01-17T16:48:48Z</dcterms:created>
  <dcterms:modified xsi:type="dcterms:W3CDTF">2025-01-29T18:14:41Z</dcterms:modified>
</cp:coreProperties>
</file>